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5480" windowHeight="8040" activeTab="0"/>
  </bookViews>
  <sheets>
    <sheet name="01.05.2018г." sheetId="2" r:id="rId1"/>
  </sheets>
  <definedNames>
    <definedName name="_xlnm.Print_Area" localSheetId="0">'01.05.2018г.'!$A$1:$Q$37</definedName>
  </definedNames>
  <calcPr calcId="145621"/>
</workbook>
</file>

<file path=xl/sharedStrings.xml><?xml version="1.0" encoding="utf-8"?>
<sst xmlns="http://schemas.openxmlformats.org/spreadsheetml/2006/main" count="55" uniqueCount="45">
  <si>
    <t xml:space="preserve">утверждена Постановлением </t>
  </si>
  <si>
    <t>Госкомстата России от 05.01.2004 № 1</t>
  </si>
  <si>
    <t xml:space="preserve">Код </t>
  </si>
  <si>
    <t>Форма по ОКУД</t>
  </si>
  <si>
    <t xml:space="preserve">Мирнинское муниципальное образование </t>
  </si>
  <si>
    <t>по ОКПО</t>
  </si>
  <si>
    <t xml:space="preserve">Номер документа </t>
  </si>
  <si>
    <t>Дата составления</t>
  </si>
  <si>
    <t>ШТАТНОЕ РАСПИСАНИЕ</t>
  </si>
  <si>
    <t>УТВЕРЖДЕНО:</t>
  </si>
  <si>
    <t>структурное подразделение</t>
  </si>
  <si>
    <t>должность (специальность, профессия), разряд класс (категория) квалификация</t>
  </si>
  <si>
    <t>количество штатных единиц</t>
  </si>
  <si>
    <t>тарифная ставка (оклад) и пр., руб.</t>
  </si>
  <si>
    <t>надбавки</t>
  </si>
  <si>
    <t>Надбавка за работу в южных районах Иркутской области 30%</t>
  </si>
  <si>
    <t>Районный коэффициент 30%</t>
  </si>
  <si>
    <t>ВСЕГО</t>
  </si>
  <si>
    <t>наименование</t>
  </si>
  <si>
    <t>код</t>
  </si>
  <si>
    <t>%</t>
  </si>
  <si>
    <t>сумма</t>
  </si>
  <si>
    <t xml:space="preserve">Главный специалист </t>
  </si>
  <si>
    <t>Итого:</t>
  </si>
  <si>
    <t>Инспектор</t>
  </si>
  <si>
    <t>Инспектор ВУС</t>
  </si>
  <si>
    <t>ВСЕГО:</t>
  </si>
  <si>
    <t xml:space="preserve">Ежемесячное денежное поощрение от 0,25 до 2,5 окладов </t>
  </si>
  <si>
    <t>за особые условия муниципальной службы (за сложность, напряженность и высокие достижения в труде)</t>
  </si>
  <si>
    <t xml:space="preserve">Классный чин </t>
  </si>
  <si>
    <t xml:space="preserve">администрация Мирнинского муниципального образования </t>
  </si>
  <si>
    <t xml:space="preserve">Ведущий специалист </t>
  </si>
  <si>
    <t>Заместитель главы</t>
  </si>
  <si>
    <t>Водитель  5 разряда</t>
  </si>
  <si>
    <t>премия по результатам работы</t>
  </si>
  <si>
    <t>Глава Мирнинского муниципального образования                                                         А.В. Краснобаев</t>
  </si>
  <si>
    <t>Штат в количестве 9,4 единиц</t>
  </si>
  <si>
    <r>
      <t xml:space="preserve">на период с </t>
    </r>
    <r>
      <rPr>
        <u val="single"/>
        <sz val="11"/>
        <rFont val="Times New Roman"/>
        <family val="1"/>
      </rPr>
      <t>"01"октября  2019 года</t>
    </r>
  </si>
  <si>
    <t>постановлением администрации Мирнинского муниципального образования</t>
  </si>
  <si>
    <t>подсобный рабочий 1 разряд</t>
  </si>
  <si>
    <t>Уборщица служебных помещений 1 разряд</t>
  </si>
  <si>
    <t>кочегар 1 разряд</t>
  </si>
  <si>
    <t>Надбавка за выслугу лет до 30%</t>
  </si>
  <si>
    <t>08.10.2019г.</t>
  </si>
  <si>
    <t>08.10.2019г.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</si>
</sst>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0\ _₽"/>
  </numFmts>
  <fonts count="7">
    <font>
      <sz val="10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/>
    </xf>
    <xf numFmtId="164" fontId="1" fillId="0" borderId="0" xfId="0" applyNumberFormat="1" applyFont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0" fillId="0" borderId="4" xfId="0" applyNumberForma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7"/>
  <sheetViews>
    <sheetView tabSelected="1" view="pageBreakPreview" zoomScale="73" zoomScaleSheetLayoutView="73" workbookViewId="0" topLeftCell="B13">
      <selection activeCell="I11" sqref="I11"/>
    </sheetView>
  </sheetViews>
  <sheetFormatPr defaultColWidth="9.140625" defaultRowHeight="12.75"/>
  <cols>
    <col min="1" max="1" width="15.28125" style="0" customWidth="1"/>
    <col min="2" max="2" width="4.140625" style="0" customWidth="1"/>
    <col min="3" max="3" width="22.140625" style="0" customWidth="1"/>
    <col min="5" max="5" width="10.28125" style="0" customWidth="1"/>
    <col min="6" max="6" width="6.57421875" style="0" customWidth="1"/>
    <col min="7" max="7" width="14.7109375" style="0" customWidth="1"/>
    <col min="8" max="9" width="11.28125" style="0" customWidth="1"/>
    <col min="10" max="11" width="11.421875" style="0" customWidth="1"/>
    <col min="12" max="12" width="12.00390625" style="0" customWidth="1"/>
    <col min="13" max="13" width="6.8515625" style="0" customWidth="1"/>
    <col min="14" max="15" width="11.7109375" style="0" customWidth="1"/>
    <col min="16" max="16" width="12.00390625" style="0" customWidth="1"/>
    <col min="17" max="17" width="13.421875" style="0" customWidth="1"/>
    <col min="18" max="18" width="28.7109375" style="0" customWidth="1"/>
  </cols>
  <sheetData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" t="s">
        <v>0</v>
      </c>
      <c r="O2" s="40"/>
      <c r="P2" s="40"/>
      <c r="Q2" s="40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0" t="s">
        <v>1</v>
      </c>
      <c r="O3" s="40"/>
      <c r="P3" s="40"/>
      <c r="Q3" s="40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 t="s">
        <v>2</v>
      </c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9" t="s">
        <v>3</v>
      </c>
      <c r="P6" s="59"/>
      <c r="Q6" s="2">
        <v>301017</v>
      </c>
    </row>
    <row r="7" spans="1:17" ht="15">
      <c r="A7" s="63" t="s">
        <v>4</v>
      </c>
      <c r="B7" s="63"/>
      <c r="C7" s="63"/>
      <c r="D7" s="63"/>
      <c r="E7" s="63"/>
      <c r="F7" s="63"/>
      <c r="G7" s="1"/>
      <c r="H7" s="1"/>
      <c r="I7" s="1"/>
      <c r="J7" s="1"/>
      <c r="K7" s="1"/>
      <c r="L7" s="1"/>
      <c r="M7" s="1"/>
      <c r="N7" s="1"/>
      <c r="O7" s="59" t="s">
        <v>5</v>
      </c>
      <c r="P7" s="59"/>
      <c r="Q7" s="3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66" t="s">
        <v>6</v>
      </c>
      <c r="D9" s="66"/>
      <c r="E9" s="66" t="s">
        <v>7</v>
      </c>
      <c r="F9" s="66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/>
      <c r="B10" s="1"/>
      <c r="C10" s="66">
        <v>36</v>
      </c>
      <c r="D10" s="66"/>
      <c r="E10" s="66" t="s">
        <v>43</v>
      </c>
      <c r="F10" s="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71" t="s">
        <v>8</v>
      </c>
      <c r="B12" s="71"/>
      <c r="C12" s="71"/>
      <c r="D12" s="71"/>
      <c r="E12" s="4"/>
      <c r="F12" s="40" t="s">
        <v>9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5">
      <c r="A13" s="41" t="s">
        <v>37</v>
      </c>
      <c r="B13" s="41"/>
      <c r="C13" s="41"/>
      <c r="D13" s="41"/>
      <c r="E13" s="4"/>
      <c r="F13" s="40" t="s">
        <v>38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5">
      <c r="A14" s="1"/>
      <c r="B14" s="4"/>
      <c r="C14" s="4"/>
      <c r="D14" s="4"/>
      <c r="E14" s="4"/>
      <c r="F14" s="77" t="s">
        <v>44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"/>
      <c r="B15" s="4"/>
      <c r="C15" s="4"/>
      <c r="D15" s="4"/>
      <c r="E15" s="4"/>
      <c r="F15" s="7"/>
      <c r="G15" s="6"/>
      <c r="H15" s="6"/>
      <c r="I15" s="6"/>
      <c r="J15" s="6"/>
      <c r="K15" s="6"/>
      <c r="L15" s="6"/>
      <c r="M15" s="6"/>
      <c r="N15" s="40" t="s">
        <v>36</v>
      </c>
      <c r="O15" s="40"/>
      <c r="P15" s="40"/>
      <c r="Q15" s="40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64" t="s">
        <v>10</v>
      </c>
      <c r="B17" s="65"/>
      <c r="C17" s="55" t="s">
        <v>11</v>
      </c>
      <c r="D17" s="55" t="s">
        <v>12</v>
      </c>
      <c r="E17" s="67" t="s">
        <v>13</v>
      </c>
      <c r="F17" s="72" t="s">
        <v>14</v>
      </c>
      <c r="G17" s="73"/>
      <c r="H17" s="73"/>
      <c r="I17" s="73"/>
      <c r="J17" s="73"/>
      <c r="K17" s="45"/>
      <c r="L17" s="74"/>
      <c r="M17" s="75" t="s">
        <v>27</v>
      </c>
      <c r="N17" s="75"/>
      <c r="O17" s="60" t="s">
        <v>15</v>
      </c>
      <c r="P17" s="55" t="s">
        <v>16</v>
      </c>
      <c r="Q17" s="43" t="s">
        <v>17</v>
      </c>
    </row>
    <row r="18" spans="1:17" ht="120.75" customHeight="1">
      <c r="A18" s="43" t="s">
        <v>18</v>
      </c>
      <c r="B18" s="43" t="s">
        <v>19</v>
      </c>
      <c r="C18" s="56"/>
      <c r="D18" s="56"/>
      <c r="E18" s="68"/>
      <c r="F18" s="70" t="s">
        <v>28</v>
      </c>
      <c r="G18" s="65"/>
      <c r="H18" s="55" t="s">
        <v>29</v>
      </c>
      <c r="I18" s="47" t="s">
        <v>42</v>
      </c>
      <c r="J18" s="48"/>
      <c r="K18" s="45" t="s">
        <v>34</v>
      </c>
      <c r="L18" s="46"/>
      <c r="M18" s="75"/>
      <c r="N18" s="75"/>
      <c r="O18" s="61"/>
      <c r="P18" s="56"/>
      <c r="Q18" s="58"/>
    </row>
    <row r="19" spans="1:17" ht="42.75" customHeight="1">
      <c r="A19" s="44"/>
      <c r="B19" s="44"/>
      <c r="C19" s="57"/>
      <c r="D19" s="57"/>
      <c r="E19" s="69"/>
      <c r="F19" s="9" t="s">
        <v>20</v>
      </c>
      <c r="G19" s="10" t="s">
        <v>21</v>
      </c>
      <c r="H19" s="76"/>
      <c r="I19" s="9" t="s">
        <v>20</v>
      </c>
      <c r="J19" s="10" t="s">
        <v>21</v>
      </c>
      <c r="K19" s="12" t="s">
        <v>20</v>
      </c>
      <c r="L19" s="13" t="s">
        <v>21</v>
      </c>
      <c r="M19" s="11" t="s">
        <v>20</v>
      </c>
      <c r="N19" s="11" t="s">
        <v>21</v>
      </c>
      <c r="O19" s="62"/>
      <c r="P19" s="57"/>
      <c r="Q19" s="44"/>
    </row>
    <row r="20" spans="1:17" ht="15" customHeight="1">
      <c r="A20" s="49" t="s">
        <v>30</v>
      </c>
      <c r="B20" s="50"/>
      <c r="C20" s="14" t="s">
        <v>32</v>
      </c>
      <c r="D20" s="15">
        <v>1</v>
      </c>
      <c r="E20" s="16">
        <v>6135</v>
      </c>
      <c r="F20" s="17">
        <v>1.5</v>
      </c>
      <c r="G20" s="18">
        <f>E20*F20</f>
        <v>9202.5</v>
      </c>
      <c r="H20" s="18">
        <v>1669</v>
      </c>
      <c r="I20" s="17">
        <v>0.2</v>
      </c>
      <c r="J20" s="18">
        <f>E20*I20</f>
        <v>1227</v>
      </c>
      <c r="K20" s="17">
        <v>0</v>
      </c>
      <c r="L20" s="19">
        <f>E20*K20</f>
        <v>0</v>
      </c>
      <c r="M20" s="17">
        <v>1.53</v>
      </c>
      <c r="N20" s="20">
        <f>E20*M20</f>
        <v>9386.55</v>
      </c>
      <c r="O20" s="21">
        <f>(N20+L20+J20+H20+G20+E20)*30/100</f>
        <v>8286.015</v>
      </c>
      <c r="P20" s="21">
        <f>O20</f>
        <v>8286.015</v>
      </c>
      <c r="Q20" s="21">
        <f>P20+O20+N20+L20+J20+H20+G20+E20</f>
        <v>44192.08</v>
      </c>
    </row>
    <row r="21" spans="1:17" ht="15">
      <c r="A21" s="51"/>
      <c r="B21" s="52"/>
      <c r="C21" s="14" t="s">
        <v>22</v>
      </c>
      <c r="D21" s="15">
        <v>1</v>
      </c>
      <c r="E21" s="16">
        <v>4207</v>
      </c>
      <c r="F21" s="22">
        <v>0.7</v>
      </c>
      <c r="G21" s="18">
        <f aca="true" t="shared" si="0" ref="G21:G22">E21*F21</f>
        <v>2944.8999999999996</v>
      </c>
      <c r="H21" s="21">
        <v>0</v>
      </c>
      <c r="I21" s="22">
        <v>0.2</v>
      </c>
      <c r="J21" s="21">
        <f>E21*I21</f>
        <v>841.4000000000001</v>
      </c>
      <c r="K21" s="22">
        <v>0</v>
      </c>
      <c r="L21" s="19">
        <f aca="true" t="shared" si="1" ref="L21:L22">E21*K21</f>
        <v>0</v>
      </c>
      <c r="M21" s="22">
        <v>1.55</v>
      </c>
      <c r="N21" s="20">
        <f aca="true" t="shared" si="2" ref="N21:N22">E21*M21</f>
        <v>6520.85</v>
      </c>
      <c r="O21" s="21">
        <f aca="true" t="shared" si="3" ref="O21:O22">(N21+L21+J21+H21+G21+E21)*30/100</f>
        <v>4354.245</v>
      </c>
      <c r="P21" s="21">
        <f aca="true" t="shared" si="4" ref="P21:P22">O21</f>
        <v>4354.245</v>
      </c>
      <c r="Q21" s="21">
        <f aca="true" t="shared" si="5" ref="Q21:Q22">P21+O21+N21+L21+J21+H21+G21+E21</f>
        <v>23222.64</v>
      </c>
    </row>
    <row r="22" spans="1:17" ht="15">
      <c r="A22" s="51"/>
      <c r="B22" s="52"/>
      <c r="C22" s="14" t="s">
        <v>31</v>
      </c>
      <c r="D22" s="15">
        <v>1</v>
      </c>
      <c r="E22" s="16">
        <v>4207</v>
      </c>
      <c r="F22" s="22">
        <v>0.5</v>
      </c>
      <c r="G22" s="18">
        <f t="shared" si="0"/>
        <v>2103.5</v>
      </c>
      <c r="H22" s="21">
        <v>0</v>
      </c>
      <c r="I22" s="22">
        <v>0.1</v>
      </c>
      <c r="J22" s="21">
        <f>E22*I22</f>
        <v>420.70000000000005</v>
      </c>
      <c r="K22" s="22">
        <v>0</v>
      </c>
      <c r="L22" s="19">
        <f t="shared" si="1"/>
        <v>0</v>
      </c>
      <c r="M22" s="22">
        <v>1.5</v>
      </c>
      <c r="N22" s="20">
        <f t="shared" si="2"/>
        <v>6310.5</v>
      </c>
      <c r="O22" s="21">
        <f t="shared" si="3"/>
        <v>3912.51</v>
      </c>
      <c r="P22" s="21">
        <f t="shared" si="4"/>
        <v>3912.51</v>
      </c>
      <c r="Q22" s="21">
        <f t="shared" si="5"/>
        <v>20866.72</v>
      </c>
    </row>
    <row r="23" spans="1:17" ht="27" customHeight="1">
      <c r="A23" s="51"/>
      <c r="B23" s="52"/>
      <c r="C23" s="31" t="s">
        <v>23</v>
      </c>
      <c r="D23" s="32">
        <f>SUM(D20:D22)</f>
        <v>3</v>
      </c>
      <c r="E23" s="33">
        <f>SUM(E20:E22)</f>
        <v>14549</v>
      </c>
      <c r="F23" s="34"/>
      <c r="G23" s="35">
        <v>12410.4</v>
      </c>
      <c r="H23" s="35">
        <f>SUM(H20:H22)</f>
        <v>1669</v>
      </c>
      <c r="I23" s="35"/>
      <c r="J23" s="35">
        <f>SUM(J20:J22)</f>
        <v>2489.1000000000004</v>
      </c>
      <c r="K23" s="34"/>
      <c r="L23" s="36">
        <f>SUM(L20:L22)</f>
        <v>0</v>
      </c>
      <c r="M23" s="34"/>
      <c r="N23" s="37">
        <v>24058.4</v>
      </c>
      <c r="O23" s="37">
        <v>16552.91</v>
      </c>
      <c r="P23" s="37">
        <v>16552.91</v>
      </c>
      <c r="Q23" s="35">
        <v>88281.72</v>
      </c>
    </row>
    <row r="24" spans="1:17" ht="15">
      <c r="A24" s="51"/>
      <c r="B24" s="52"/>
      <c r="C24" s="14" t="s">
        <v>24</v>
      </c>
      <c r="D24" s="15">
        <v>1</v>
      </c>
      <c r="E24" s="26">
        <v>2960</v>
      </c>
      <c r="F24" s="22">
        <v>1</v>
      </c>
      <c r="G24" s="21">
        <f>E24*F24</f>
        <v>2960</v>
      </c>
      <c r="H24" s="21"/>
      <c r="I24" s="22"/>
      <c r="J24" s="21">
        <f>E24*I24</f>
        <v>0</v>
      </c>
      <c r="K24" s="22">
        <v>0.5</v>
      </c>
      <c r="L24" s="27">
        <f>E24*K24</f>
        <v>1480</v>
      </c>
      <c r="M24" s="22">
        <v>1.7</v>
      </c>
      <c r="N24" s="21">
        <f>E24*M24</f>
        <v>5032</v>
      </c>
      <c r="O24" s="21">
        <f>(N24+L24+J24+H24+G24+E24)*30/100</f>
        <v>3729.6</v>
      </c>
      <c r="P24" s="21">
        <f>O24</f>
        <v>3729.6</v>
      </c>
      <c r="Q24" s="21">
        <f>E24+G24+H24+J24+L24+N24+O24+P24</f>
        <v>19891.2</v>
      </c>
    </row>
    <row r="25" spans="1:17" ht="15">
      <c r="A25" s="51"/>
      <c r="B25" s="52"/>
      <c r="C25" s="14" t="s">
        <v>25</v>
      </c>
      <c r="D25" s="15">
        <v>0.4</v>
      </c>
      <c r="E25" s="26">
        <v>1184</v>
      </c>
      <c r="F25" s="22">
        <v>1</v>
      </c>
      <c r="G25" s="21">
        <f>E25*F25</f>
        <v>1184</v>
      </c>
      <c r="H25" s="21"/>
      <c r="I25" s="22">
        <v>0.1</v>
      </c>
      <c r="J25" s="21">
        <f>E25*I25</f>
        <v>118.4</v>
      </c>
      <c r="K25" s="22">
        <v>0.25</v>
      </c>
      <c r="L25" s="27">
        <f>E25*K25</f>
        <v>296</v>
      </c>
      <c r="M25" s="22">
        <v>1.47</v>
      </c>
      <c r="N25" s="21">
        <f>E25*M25</f>
        <v>1740.48</v>
      </c>
      <c r="O25" s="21">
        <f>(N25+L25+J25+H25+G25+E25)*30/100</f>
        <v>1356.864</v>
      </c>
      <c r="P25" s="21">
        <f>(N25+L25+J25+H25+G25+E25)*20/100</f>
        <v>904.576</v>
      </c>
      <c r="Q25" s="21">
        <f>P25+O25+N25+L25+J25+H25+G25+E25</f>
        <v>6784.32</v>
      </c>
    </row>
    <row r="26" spans="1:17" ht="28.5" customHeight="1">
      <c r="A26" s="51"/>
      <c r="B26" s="52"/>
      <c r="C26" s="31" t="s">
        <v>23</v>
      </c>
      <c r="D26" s="32">
        <v>1.4</v>
      </c>
      <c r="E26" s="38">
        <f>E24+E25</f>
        <v>4144</v>
      </c>
      <c r="F26" s="34"/>
      <c r="G26" s="35">
        <f>G24+G25</f>
        <v>4144</v>
      </c>
      <c r="H26" s="35">
        <f>H24+H25</f>
        <v>0</v>
      </c>
      <c r="I26" s="35"/>
      <c r="J26" s="35">
        <f>J24+J25</f>
        <v>118.4</v>
      </c>
      <c r="K26" s="34"/>
      <c r="L26" s="36">
        <f>L24+L25</f>
        <v>1776</v>
      </c>
      <c r="M26" s="34"/>
      <c r="N26" s="35">
        <f>N24+N25</f>
        <v>6772.48</v>
      </c>
      <c r="O26" s="35">
        <f>O24+O25</f>
        <v>5086.464</v>
      </c>
      <c r="P26" s="35">
        <f>P24+P25</f>
        <v>4634.1759999999995</v>
      </c>
      <c r="Q26" s="35">
        <f>Q24+Q25</f>
        <v>26675.52</v>
      </c>
    </row>
    <row r="27" spans="1:17" ht="15">
      <c r="A27" s="51"/>
      <c r="B27" s="52"/>
      <c r="C27" s="14" t="s">
        <v>33</v>
      </c>
      <c r="D27" s="15">
        <v>1</v>
      </c>
      <c r="E27" s="26">
        <v>2964</v>
      </c>
      <c r="F27" s="22">
        <v>1</v>
      </c>
      <c r="G27" s="21">
        <f>E27*F27</f>
        <v>2964</v>
      </c>
      <c r="H27" s="21"/>
      <c r="I27" s="22"/>
      <c r="J27" s="21">
        <f>E27*I27</f>
        <v>0</v>
      </c>
      <c r="K27" s="22">
        <v>0.5</v>
      </c>
      <c r="L27" s="27">
        <f>E27*K27</f>
        <v>1482</v>
      </c>
      <c r="M27" s="22">
        <v>1.6</v>
      </c>
      <c r="N27" s="21">
        <f>E27*M27</f>
        <v>4742.400000000001</v>
      </c>
      <c r="O27" s="21">
        <f>(N27+L27+J27+H27+G27+E27)*30/100</f>
        <v>3645.7200000000007</v>
      </c>
      <c r="P27" s="21">
        <f>O27</f>
        <v>3645.7200000000007</v>
      </c>
      <c r="Q27" s="21">
        <f>P27+O27+N27+L27+J27+H27+G27+E27</f>
        <v>19443.840000000004</v>
      </c>
    </row>
    <row r="28" spans="1:17" ht="30">
      <c r="A28" s="51"/>
      <c r="B28" s="52"/>
      <c r="C28" s="14" t="s">
        <v>39</v>
      </c>
      <c r="D28" s="15">
        <v>0.5</v>
      </c>
      <c r="E28" s="26">
        <v>1378</v>
      </c>
      <c r="F28" s="22">
        <v>1</v>
      </c>
      <c r="G28" s="21">
        <f aca="true" t="shared" si="6" ref="G28:G32">E28*F28</f>
        <v>1378</v>
      </c>
      <c r="H28" s="21"/>
      <c r="I28" s="22"/>
      <c r="J28" s="21">
        <f aca="true" t="shared" si="7" ref="J28:J32">E28*I28</f>
        <v>0</v>
      </c>
      <c r="K28" s="22">
        <v>0.5</v>
      </c>
      <c r="L28" s="27">
        <f aca="true" t="shared" si="8" ref="L28:L32">E28*K28</f>
        <v>689</v>
      </c>
      <c r="M28" s="22">
        <v>1.76</v>
      </c>
      <c r="N28" s="21">
        <f aca="true" t="shared" si="9" ref="N28:N32">E28*M28</f>
        <v>2425.28</v>
      </c>
      <c r="O28" s="21">
        <f aca="true" t="shared" si="10" ref="O28:O32">(N28+L28+J28+H28+G28+E28)*30/100</f>
        <v>1761.0840000000003</v>
      </c>
      <c r="P28" s="21">
        <f aca="true" t="shared" si="11" ref="P28:P32">O28</f>
        <v>1761.0840000000003</v>
      </c>
      <c r="Q28" s="21">
        <f aca="true" t="shared" si="12" ref="Q28:Q32">P28+O28+N28+L28+J28+H28+G28+E28</f>
        <v>9392.448</v>
      </c>
    </row>
    <row r="29" spans="1:17" ht="30">
      <c r="A29" s="51"/>
      <c r="B29" s="52"/>
      <c r="C29" s="14" t="s">
        <v>40</v>
      </c>
      <c r="D29" s="15">
        <v>0.5</v>
      </c>
      <c r="E29" s="28">
        <v>1378</v>
      </c>
      <c r="F29" s="22">
        <v>1</v>
      </c>
      <c r="G29" s="21">
        <f t="shared" si="6"/>
        <v>1378</v>
      </c>
      <c r="H29" s="21"/>
      <c r="I29" s="22"/>
      <c r="J29" s="21">
        <f t="shared" si="7"/>
        <v>0</v>
      </c>
      <c r="K29" s="22">
        <v>0.5</v>
      </c>
      <c r="L29" s="27">
        <f t="shared" si="8"/>
        <v>689</v>
      </c>
      <c r="M29" s="22">
        <v>1.76</v>
      </c>
      <c r="N29" s="21">
        <f t="shared" si="9"/>
        <v>2425.28</v>
      </c>
      <c r="O29" s="21">
        <f t="shared" si="10"/>
        <v>1761.0840000000003</v>
      </c>
      <c r="P29" s="21">
        <f t="shared" si="11"/>
        <v>1761.0840000000003</v>
      </c>
      <c r="Q29" s="21">
        <f t="shared" si="12"/>
        <v>9392.448</v>
      </c>
    </row>
    <row r="30" spans="1:17" ht="15">
      <c r="A30" s="51"/>
      <c r="B30" s="52"/>
      <c r="C30" s="14" t="s">
        <v>41</v>
      </c>
      <c r="D30" s="15">
        <v>1</v>
      </c>
      <c r="E30" s="28">
        <v>2756</v>
      </c>
      <c r="F30" s="22">
        <v>1</v>
      </c>
      <c r="G30" s="21">
        <f t="shared" si="6"/>
        <v>2756</v>
      </c>
      <c r="H30" s="21"/>
      <c r="I30" s="22"/>
      <c r="J30" s="21">
        <f t="shared" si="7"/>
        <v>0</v>
      </c>
      <c r="K30" s="22">
        <v>0.5</v>
      </c>
      <c r="L30" s="27">
        <f t="shared" si="8"/>
        <v>1378</v>
      </c>
      <c r="M30" s="22">
        <v>1.76</v>
      </c>
      <c r="N30" s="21">
        <f t="shared" si="9"/>
        <v>4850.56</v>
      </c>
      <c r="O30" s="21">
        <f t="shared" si="10"/>
        <v>3522.1680000000006</v>
      </c>
      <c r="P30" s="21">
        <f t="shared" si="11"/>
        <v>3522.1680000000006</v>
      </c>
      <c r="Q30" s="21">
        <f t="shared" si="12"/>
        <v>18784.896</v>
      </c>
    </row>
    <row r="31" spans="1:17" ht="15">
      <c r="A31" s="51"/>
      <c r="B31" s="52"/>
      <c r="C31" s="14" t="s">
        <v>41</v>
      </c>
      <c r="D31" s="15">
        <v>1</v>
      </c>
      <c r="E31" s="28">
        <v>2756</v>
      </c>
      <c r="F31" s="22">
        <v>1</v>
      </c>
      <c r="G31" s="21">
        <f t="shared" si="6"/>
        <v>2756</v>
      </c>
      <c r="H31" s="21"/>
      <c r="I31" s="22"/>
      <c r="J31" s="21">
        <f t="shared" si="7"/>
        <v>0</v>
      </c>
      <c r="K31" s="22">
        <v>0.5</v>
      </c>
      <c r="L31" s="27">
        <f t="shared" si="8"/>
        <v>1378</v>
      </c>
      <c r="M31" s="22">
        <v>1.76</v>
      </c>
      <c r="N31" s="21">
        <f t="shared" si="9"/>
        <v>4850.56</v>
      </c>
      <c r="O31" s="21">
        <f t="shared" si="10"/>
        <v>3522.1680000000006</v>
      </c>
      <c r="P31" s="21">
        <f t="shared" si="11"/>
        <v>3522.1680000000006</v>
      </c>
      <c r="Q31" s="21">
        <f t="shared" si="12"/>
        <v>18784.896</v>
      </c>
    </row>
    <row r="32" spans="1:17" ht="15">
      <c r="A32" s="51"/>
      <c r="B32" s="52"/>
      <c r="C32" s="14" t="s">
        <v>41</v>
      </c>
      <c r="D32" s="15">
        <v>1</v>
      </c>
      <c r="E32" s="28">
        <v>2756</v>
      </c>
      <c r="F32" s="22">
        <v>1</v>
      </c>
      <c r="G32" s="21">
        <f t="shared" si="6"/>
        <v>2756</v>
      </c>
      <c r="H32" s="21"/>
      <c r="I32" s="22"/>
      <c r="J32" s="21">
        <f t="shared" si="7"/>
        <v>0</v>
      </c>
      <c r="K32" s="22">
        <v>0.5</v>
      </c>
      <c r="L32" s="27">
        <f t="shared" si="8"/>
        <v>1378</v>
      </c>
      <c r="M32" s="22">
        <v>1.76</v>
      </c>
      <c r="N32" s="21">
        <f t="shared" si="9"/>
        <v>4850.56</v>
      </c>
      <c r="O32" s="21">
        <f t="shared" si="10"/>
        <v>3522.1680000000006</v>
      </c>
      <c r="P32" s="21">
        <f t="shared" si="11"/>
        <v>3522.1680000000006</v>
      </c>
      <c r="Q32" s="21">
        <f t="shared" si="12"/>
        <v>18784.896</v>
      </c>
    </row>
    <row r="33" spans="1:17" ht="29.25" customHeight="1">
      <c r="A33" s="51"/>
      <c r="B33" s="52"/>
      <c r="C33" s="31" t="s">
        <v>23</v>
      </c>
      <c r="D33" s="32">
        <v>5</v>
      </c>
      <c r="E33" s="39">
        <f>E27+E28+E29+E30+E31+E32</f>
        <v>13988</v>
      </c>
      <c r="F33" s="39"/>
      <c r="G33" s="39">
        <f aca="true" t="shared" si="13" ref="G33:Q33">G27+G28+G29+G30+G31+G32</f>
        <v>13988</v>
      </c>
      <c r="H33" s="39">
        <f t="shared" si="13"/>
        <v>0</v>
      </c>
      <c r="I33" s="39"/>
      <c r="J33" s="39">
        <f t="shared" si="13"/>
        <v>0</v>
      </c>
      <c r="K33" s="39"/>
      <c r="L33" s="39">
        <f t="shared" si="13"/>
        <v>6994</v>
      </c>
      <c r="M33" s="39"/>
      <c r="N33" s="39">
        <f t="shared" si="13"/>
        <v>24144.640000000003</v>
      </c>
      <c r="O33" s="39">
        <f t="shared" si="13"/>
        <v>17734.392000000003</v>
      </c>
      <c r="P33" s="39">
        <f t="shared" si="13"/>
        <v>17734.392000000003</v>
      </c>
      <c r="Q33" s="39">
        <f t="shared" si="13"/>
        <v>94583.424</v>
      </c>
    </row>
    <row r="34" spans="1:17" ht="30.75" customHeight="1">
      <c r="A34" s="53"/>
      <c r="B34" s="54"/>
      <c r="C34" s="23" t="s">
        <v>26</v>
      </c>
      <c r="D34" s="24">
        <v>9.4</v>
      </c>
      <c r="E34" s="29">
        <f>E23+E26+E33</f>
        <v>32681</v>
      </c>
      <c r="F34" s="29"/>
      <c r="G34" s="29">
        <f>G23+G26+G33</f>
        <v>30542.4</v>
      </c>
      <c r="H34" s="29">
        <f>H23</f>
        <v>1669</v>
      </c>
      <c r="I34" s="29"/>
      <c r="J34" s="29">
        <f>J23+J26+J33</f>
        <v>2607.5000000000005</v>
      </c>
      <c r="K34" s="30"/>
      <c r="L34" s="25">
        <f>L23+L26+L33</f>
        <v>8770</v>
      </c>
      <c r="M34" s="29"/>
      <c r="N34" s="29">
        <f>N23+N26+N33</f>
        <v>54975.520000000004</v>
      </c>
      <c r="O34" s="29">
        <f>O23+O26+O33</f>
        <v>39373.766</v>
      </c>
      <c r="P34" s="29">
        <f>P23+P26+P33</f>
        <v>38921.478</v>
      </c>
      <c r="Q34" s="29">
        <f>Q23+Q26+Q33</f>
        <v>209540.664</v>
      </c>
    </row>
    <row r="35" spans="1:17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8"/>
      <c r="L35" s="5"/>
      <c r="M35" s="5"/>
      <c r="N35" s="1"/>
      <c r="O35" s="1"/>
      <c r="P35" s="1"/>
      <c r="Q35" s="1"/>
    </row>
    <row r="36" spans="1:17" ht="15">
      <c r="A36" s="41" t="s">
        <v>35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"/>
      <c r="P36" s="1"/>
      <c r="Q36" s="1"/>
    </row>
    <row r="37" spans="1:17" ht="15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"/>
      <c r="P37" s="1"/>
      <c r="Q37" s="1"/>
    </row>
    <row r="38" spans="1:17" ht="15">
      <c r="A38" s="40"/>
      <c r="B38" s="40"/>
      <c r="C38" s="40"/>
      <c r="D38" s="40"/>
      <c r="E38" s="40"/>
      <c r="F38" s="40"/>
      <c r="G38" s="40"/>
      <c r="H38" s="40"/>
      <c r="I38" s="6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mergeCells count="35">
    <mergeCell ref="E10:F10"/>
    <mergeCell ref="F12:Q12"/>
    <mergeCell ref="H18:H19"/>
    <mergeCell ref="F14:Q14"/>
    <mergeCell ref="A13:D13"/>
    <mergeCell ref="A7:F7"/>
    <mergeCell ref="A17:B17"/>
    <mergeCell ref="D17:D19"/>
    <mergeCell ref="B18:B19"/>
    <mergeCell ref="C10:D10"/>
    <mergeCell ref="E17:E19"/>
    <mergeCell ref="F18:G18"/>
    <mergeCell ref="C17:C19"/>
    <mergeCell ref="A12:D12"/>
    <mergeCell ref="F13:Q13"/>
    <mergeCell ref="F17:J17"/>
    <mergeCell ref="K17:L17"/>
    <mergeCell ref="C9:D9"/>
    <mergeCell ref="E9:F9"/>
    <mergeCell ref="M17:N18"/>
    <mergeCell ref="N15:Q15"/>
    <mergeCell ref="N2:Q2"/>
    <mergeCell ref="N3:Q3"/>
    <mergeCell ref="P17:P19"/>
    <mergeCell ref="Q17:Q19"/>
    <mergeCell ref="O6:P6"/>
    <mergeCell ref="O7:P7"/>
    <mergeCell ref="O17:O19"/>
    <mergeCell ref="A38:H38"/>
    <mergeCell ref="A36:N37"/>
    <mergeCell ref="A35:J35"/>
    <mergeCell ref="A18:A19"/>
    <mergeCell ref="K18:L18"/>
    <mergeCell ref="I18:J18"/>
    <mergeCell ref="A20:B34"/>
  </mergeCells>
  <printOptions horizont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75" r:id="rId1"/>
  <rowBreaks count="1" manualBreakCount="1">
    <brk id="16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Centerbuhg</dc:creator>
  <cp:keywords/>
  <dc:description/>
  <cp:lastModifiedBy>Customer</cp:lastModifiedBy>
  <cp:lastPrinted>2019-10-08T01:17:05Z</cp:lastPrinted>
  <dcterms:created xsi:type="dcterms:W3CDTF">2019-10-08T01:01:51Z</dcterms:created>
  <dcterms:modified xsi:type="dcterms:W3CDTF">2018-01-26T05:31:22Z</dcterms:modified>
  <cp:category/>
  <cp:version/>
  <cp:contentType/>
  <cp:contentStatus/>
</cp:coreProperties>
</file>